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MHOO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 s="1"/>
  <c r="E24" i="1" s="1"/>
  <c r="L24" i="1"/>
  <c r="K24" i="1"/>
  <c r="H24" i="1"/>
  <c r="I24" i="1" s="1"/>
  <c r="L23" i="1"/>
  <c r="K23" i="1"/>
  <c r="H23" i="1"/>
  <c r="I23" i="1" s="1"/>
  <c r="C23" i="1"/>
  <c r="E23" i="1" s="1"/>
  <c r="L22" i="1"/>
  <c r="K22" i="1"/>
  <c r="H22" i="1"/>
  <c r="I22" i="1" s="1"/>
  <c r="L21" i="1"/>
  <c r="K21" i="1"/>
  <c r="H21" i="1"/>
  <c r="I21" i="1" s="1"/>
  <c r="C21" i="1"/>
  <c r="E21" i="1" s="1"/>
  <c r="J14" i="1"/>
  <c r="H14" i="1"/>
  <c r="J13" i="1"/>
  <c r="H13" i="1"/>
  <c r="J12" i="1"/>
  <c r="H12" i="1"/>
  <c r="J11" i="1"/>
  <c r="H11" i="1"/>
  <c r="F11" i="1"/>
  <c r="J10" i="1"/>
  <c r="H10" i="1"/>
  <c r="F10" i="1"/>
  <c r="G10" i="1" s="1"/>
  <c r="E6" i="1"/>
  <c r="F14" i="1" s="1"/>
  <c r="K25" i="1" l="1"/>
  <c r="K26" i="1" s="1"/>
  <c r="G14" i="1"/>
  <c r="I14" i="1"/>
  <c r="I11" i="1"/>
  <c r="I10" i="1"/>
  <c r="G11" i="1"/>
  <c r="F12" i="1"/>
  <c r="F13" i="1"/>
  <c r="C22" i="1"/>
  <c r="E22" i="1" s="1"/>
  <c r="E25" i="1" s="1"/>
  <c r="G13" i="1" l="1"/>
  <c r="I13" i="1" s="1"/>
  <c r="G12" i="1"/>
  <c r="I12" i="1" s="1"/>
</calcChain>
</file>

<file path=xl/sharedStrings.xml><?xml version="1.0" encoding="utf-8"?>
<sst xmlns="http://schemas.openxmlformats.org/spreadsheetml/2006/main" count="30" uniqueCount="30">
  <si>
    <t>Cutloss on Price System</t>
  </si>
  <si>
    <t>Money management</t>
  </si>
  <si>
    <t xml:space="preserve">พอร์ท </t>
  </si>
  <si>
    <t>Risk</t>
  </si>
  <si>
    <t>ใส่ราคาซื้อ</t>
  </si>
  <si>
    <t>ใส่ราคา SL</t>
  </si>
  <si>
    <t>ใส่ราคาเป้า</t>
  </si>
  <si>
    <t>หุ้น</t>
  </si>
  <si>
    <t>ราคาหุ้น/บาท</t>
  </si>
  <si>
    <t>คัทลอส</t>
  </si>
  <si>
    <t>Target</t>
  </si>
  <si>
    <t>Maximum Buy</t>
  </si>
  <si>
    <t>ราคา</t>
  </si>
  <si>
    <t>คาดหวัง %</t>
  </si>
  <si>
    <t>กำไรที่คาดหวัง</t>
  </si>
  <si>
    <t>R/R</t>
  </si>
  <si>
    <t>Pylamid</t>
  </si>
  <si>
    <t>แบ่งซื้อ</t>
  </si>
  <si>
    <t>บาท</t>
  </si>
  <si>
    <t>จำนวนเงิน</t>
  </si>
  <si>
    <t>จำนวนหุ้นแบบP</t>
  </si>
  <si>
    <t>ซื้อจริง</t>
  </si>
  <si>
    <t>SL Zone</t>
  </si>
  <si>
    <t>Loss</t>
  </si>
  <si>
    <t>Price</t>
  </si>
  <si>
    <t>P/L</t>
  </si>
  <si>
    <t>ไม้ที่ 1 - 40%</t>
  </si>
  <si>
    <t>ไม้ที่ 2 - 30%</t>
  </si>
  <si>
    <t>ไม้ที่ 3 -20%</t>
  </si>
  <si>
    <t>ไม้ที่ 4 - 10%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</si>
</sst>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0.0%"/>
    <numFmt numFmtId="188" formatCode="_-* #,##0_-;\-* #,##0_-;_-* &quot;-&quot;??_-;_-@_-"/>
    <numFmt numFmtId="189" formatCode="&quot;฿&quot;#,##0"/>
    <numFmt numFmtId="190" formatCode="0.0"/>
    <numFmt numFmtId="191" formatCode="_-* #,##0.0_-;\-* #,##0.0_-;_-* &quot;-&quot;?_-;_-@_-"/>
    <numFmt numFmtId="192" formatCode="_-* #,##0_-;\-* #,##0_-;_-* &quot;-&quot;?_-;_-@_-"/>
    <numFmt numFmtId="193" formatCode="&quot;฿&quot;#,##0.00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charset val="222"/>
      <scheme val="minor"/>
    </font>
    <font>
      <b/>
      <sz val="11"/>
      <color rgb="FF9C6500"/>
      <name val="Tahoma"/>
      <family val="2"/>
      <charset val="222"/>
      <scheme val="minor"/>
    </font>
    <font>
      <b/>
      <u/>
      <sz val="11"/>
      <color rgb="FFFF0000"/>
      <name val="Tahoma"/>
      <family val="2"/>
      <scheme val="minor"/>
    </font>
    <font>
      <b/>
      <u/>
      <sz val="11"/>
      <color rgb="FF0070C0"/>
      <name val="Tahoma"/>
      <family val="2"/>
      <charset val="222"/>
      <scheme val="minor"/>
    </font>
    <font>
      <b/>
      <u/>
      <sz val="11"/>
      <color theme="1"/>
      <name val="Tahoma"/>
      <family val="2"/>
      <scheme val="minor"/>
    </font>
    <font>
      <b/>
      <i/>
      <sz val="10"/>
      <color rgb="FFFF0000"/>
      <name val="Tahoma"/>
      <family val="2"/>
      <charset val="222"/>
      <scheme val="minor"/>
    </font>
    <font>
      <b/>
      <sz val="12"/>
      <color rgb="FFFF0000"/>
      <name val="Tahoma"/>
      <family val="2"/>
      <scheme val="minor"/>
    </font>
    <font>
      <b/>
      <sz val="12"/>
      <color rgb="FF00B050"/>
      <name val="Tahoma"/>
      <family val="2"/>
      <scheme val="minor"/>
    </font>
    <font>
      <sz val="12"/>
      <color rgb="FF9C0006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00B050"/>
      <name val="Tahoma"/>
      <family val="2"/>
      <scheme val="minor"/>
    </font>
    <font>
      <b/>
      <sz val="11"/>
      <color rgb="FF9C6500"/>
      <name val="Tahoma"/>
      <family val="2"/>
      <scheme val="minor"/>
    </font>
    <font>
      <sz val="11"/>
      <color rgb="FFFF0000"/>
      <name val="Tahoma"/>
      <family val="2"/>
      <scheme val="minor"/>
    </font>
    <font>
      <b/>
      <sz val="11"/>
      <color rgb="FF00B050"/>
      <name val="Tahoma"/>
      <family val="2"/>
      <scheme val="minor"/>
    </font>
    <font>
      <b/>
      <u/>
      <sz val="11"/>
      <color rgb="FF00B050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BD5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187" fontId="0" fillId="0" borderId="0" xfId="2" applyNumberFormat="1" applyFont="1"/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87" fontId="9" fillId="0" borderId="0" xfId="2" applyNumberFormat="1" applyFont="1" applyFill="1" applyBorder="1"/>
    <xf numFmtId="0" fontId="9" fillId="0" borderId="6" xfId="0" applyFont="1" applyFill="1" applyBorder="1"/>
    <xf numFmtId="0" fontId="10" fillId="0" borderId="5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12" fillId="0" borderId="0" xfId="0" applyFont="1" applyFill="1" applyBorder="1" applyAlignment="1"/>
    <xf numFmtId="0" fontId="6" fillId="0" borderId="5" xfId="0" applyFont="1" applyBorder="1"/>
    <xf numFmtId="0" fontId="0" fillId="0" borderId="0" xfId="0" applyFill="1" applyBorder="1"/>
    <xf numFmtId="187" fontId="0" fillId="0" borderId="0" xfId="2" applyNumberFormat="1" applyFont="1" applyBorder="1"/>
    <xf numFmtId="0" fontId="13" fillId="0" borderId="5" xfId="0" applyFont="1" applyBorder="1"/>
    <xf numFmtId="0" fontId="14" fillId="0" borderId="5" xfId="0" applyFont="1" applyBorder="1"/>
    <xf numFmtId="0" fontId="15" fillId="7" borderId="9" xfId="6" applyFont="1" applyFill="1" applyBorder="1" applyAlignment="1">
      <alignment horizontal="center"/>
    </xf>
    <xf numFmtId="0" fontId="0" fillId="0" borderId="10" xfId="0" applyBorder="1"/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/>
    <xf numFmtId="0" fontId="16" fillId="8" borderId="1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8" fillId="3" borderId="13" xfId="4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2" borderId="15" xfId="3" applyFont="1" applyBorder="1" applyAlignment="1">
      <alignment horizontal="center"/>
    </xf>
    <xf numFmtId="2" fontId="21" fillId="3" borderId="15" xfId="4" applyNumberFormat="1" applyFont="1" applyBorder="1" applyAlignment="1">
      <alignment horizontal="center"/>
    </xf>
    <xf numFmtId="0" fontId="22" fillId="4" borderId="15" xfId="5" applyFont="1" applyBorder="1" applyAlignment="1">
      <alignment horizontal="center"/>
    </xf>
    <xf numFmtId="188" fontId="19" fillId="0" borderId="16" xfId="1" applyNumberFormat="1" applyFont="1" applyBorder="1" applyAlignment="1">
      <alignment horizontal="center"/>
    </xf>
    <xf numFmtId="188" fontId="19" fillId="0" borderId="17" xfId="1" applyNumberFormat="1" applyFont="1" applyBorder="1" applyAlignment="1">
      <alignment horizontal="center"/>
    </xf>
    <xf numFmtId="187" fontId="19" fillId="9" borderId="17" xfId="2" applyNumberFormat="1" applyFont="1" applyFill="1" applyBorder="1" applyAlignment="1">
      <alignment horizontal="center"/>
    </xf>
    <xf numFmtId="189" fontId="23" fillId="9" borderId="17" xfId="1" applyNumberFormat="1" applyFont="1" applyFill="1" applyBorder="1" applyAlignment="1">
      <alignment horizontal="center"/>
    </xf>
    <xf numFmtId="190" fontId="19" fillId="9" borderId="18" xfId="2" applyNumberFormat="1" applyFont="1" applyFill="1" applyBorder="1" applyAlignment="1">
      <alignment horizontal="center"/>
    </xf>
    <xf numFmtId="187" fontId="19" fillId="9" borderId="19" xfId="2" applyNumberFormat="1" applyFont="1" applyFill="1" applyBorder="1" applyAlignment="1">
      <alignment horizontal="center"/>
    </xf>
    <xf numFmtId="187" fontId="19" fillId="0" borderId="19" xfId="2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2" borderId="21" xfId="3" applyFont="1" applyBorder="1" applyAlignment="1">
      <alignment horizontal="center"/>
    </xf>
    <xf numFmtId="2" fontId="21" fillId="3" borderId="21" xfId="4" applyNumberFormat="1" applyFont="1" applyBorder="1" applyAlignment="1">
      <alignment horizontal="center"/>
    </xf>
    <xf numFmtId="0" fontId="22" fillId="4" borderId="21" xfId="5" applyFont="1" applyBorder="1" applyAlignment="1">
      <alignment horizontal="center"/>
    </xf>
    <xf numFmtId="188" fontId="19" fillId="0" borderId="22" xfId="1" applyNumberFormat="1" applyFont="1" applyBorder="1" applyAlignment="1">
      <alignment horizontal="center"/>
    </xf>
    <xf numFmtId="188" fontId="19" fillId="0" borderId="23" xfId="1" applyNumberFormat="1" applyFont="1" applyBorder="1" applyAlignment="1">
      <alignment horizontal="center"/>
    </xf>
    <xf numFmtId="187" fontId="19" fillId="0" borderId="24" xfId="2" applyNumberFormat="1" applyFont="1" applyBorder="1" applyAlignment="1">
      <alignment horizontal="center"/>
    </xf>
    <xf numFmtId="189" fontId="23" fillId="9" borderId="23" xfId="1" applyNumberFormat="1" applyFont="1" applyFill="1" applyBorder="1" applyAlignment="1">
      <alignment horizontal="center"/>
    </xf>
    <xf numFmtId="190" fontId="19" fillId="9" borderId="25" xfId="2" applyNumberFormat="1" applyFont="1" applyFill="1" applyBorder="1" applyAlignment="1">
      <alignment horizontal="center"/>
    </xf>
    <xf numFmtId="0" fontId="0" fillId="0" borderId="5" xfId="0" applyBorder="1"/>
    <xf numFmtId="0" fontId="0" fillId="10" borderId="5" xfId="0" applyFill="1" applyBorder="1"/>
    <xf numFmtId="0" fontId="0" fillId="10" borderId="0" xfId="0" applyFill="1" applyBorder="1"/>
    <xf numFmtId="0" fontId="0" fillId="10" borderId="6" xfId="0" applyFill="1" applyBorder="1"/>
    <xf numFmtId="0" fontId="9" fillId="0" borderId="5" xfId="0" applyFont="1" applyBorder="1" applyAlignment="1">
      <alignment horizontal="center"/>
    </xf>
    <xf numFmtId="188" fontId="24" fillId="11" borderId="26" xfId="1" applyNumberFormat="1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191" fontId="0" fillId="0" borderId="0" xfId="0" applyNumberFormat="1" applyBorder="1" applyAlignment="1">
      <alignment horizontal="center"/>
    </xf>
    <xf numFmtId="191" fontId="9" fillId="0" borderId="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192" fontId="0" fillId="0" borderId="27" xfId="0" applyNumberFormat="1" applyBorder="1"/>
    <xf numFmtId="191" fontId="0" fillId="0" borderId="27" xfId="0" applyNumberFormat="1" applyBorder="1"/>
    <xf numFmtId="188" fontId="0" fillId="0" borderId="27" xfId="1" applyNumberFormat="1" applyFont="1" applyBorder="1"/>
    <xf numFmtId="188" fontId="0" fillId="11" borderId="12" xfId="1" applyNumberFormat="1" applyFont="1" applyFill="1" applyBorder="1"/>
    <xf numFmtId="0" fontId="0" fillId="0" borderId="27" xfId="0" applyFill="1" applyBorder="1"/>
    <xf numFmtId="2" fontId="9" fillId="0" borderId="27" xfId="0" applyNumberFormat="1" applyFont="1" applyBorder="1" applyAlignment="1">
      <alignment horizontal="center"/>
    </xf>
    <xf numFmtId="1" fontId="25" fillId="0" borderId="27" xfId="0" applyNumberFormat="1" applyFont="1" applyBorder="1" applyAlignment="1">
      <alignment horizontal="center"/>
    </xf>
    <xf numFmtId="193" fontId="23" fillId="0" borderId="8" xfId="0" applyNumberFormat="1" applyFont="1" applyBorder="1"/>
    <xf numFmtId="9" fontId="0" fillId="0" borderId="6" xfId="2" applyFont="1" applyFill="1" applyBorder="1"/>
    <xf numFmtId="0" fontId="0" fillId="0" borderId="27" xfId="0" applyBorder="1"/>
    <xf numFmtId="192" fontId="0" fillId="0" borderId="0" xfId="0" applyNumberFormat="1" applyBorder="1"/>
    <xf numFmtId="191" fontId="0" fillId="0" borderId="0" xfId="0" applyNumberFormat="1" applyBorder="1"/>
    <xf numFmtId="188" fontId="9" fillId="0" borderId="0" xfId="0" applyNumberFormat="1" applyFont="1" applyBorder="1"/>
    <xf numFmtId="0" fontId="3" fillId="3" borderId="0" xfId="4" applyBorder="1" applyAlignment="1">
      <alignment horizontal="center"/>
    </xf>
    <xf numFmtId="0" fontId="0" fillId="0" borderId="29" xfId="0" applyBorder="1"/>
    <xf numFmtId="0" fontId="3" fillId="3" borderId="10" xfId="4" applyBorder="1" applyAlignment="1">
      <alignment horizontal="center"/>
    </xf>
    <xf numFmtId="9" fontId="26" fillId="0" borderId="10" xfId="2" applyFont="1" applyBorder="1"/>
    <xf numFmtId="0" fontId="0" fillId="0" borderId="30" xfId="0" applyBorder="1"/>
    <xf numFmtId="189" fontId="27" fillId="0" borderId="0" xfId="0" applyNumberFormat="1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88" fontId="11" fillId="6" borderId="7" xfId="1" applyNumberFormat="1" applyFont="1" applyFill="1" applyBorder="1" applyAlignment="1">
      <alignment horizontal="center"/>
    </xf>
    <xf numFmtId="188" fontId="11" fillId="6" borderId="8" xfId="1" applyNumberFormat="1" applyFont="1" applyFill="1" applyBorder="1" applyAlignment="1">
      <alignment horizontal="center"/>
    </xf>
    <xf numFmtId="9" fontId="7" fillId="6" borderId="7" xfId="0" applyNumberFormat="1" applyFont="1" applyFill="1" applyBorder="1" applyAlignment="1">
      <alignment horizontal="center"/>
    </xf>
    <xf numFmtId="9" fontId="7" fillId="6" borderId="8" xfId="0" applyNumberFormat="1" applyFont="1" applyFill="1" applyBorder="1" applyAlignment="1">
      <alignment horizontal="center"/>
    </xf>
    <xf numFmtId="188" fontId="7" fillId="0" borderId="5" xfId="1" applyNumberFormat="1" applyFont="1" applyBorder="1" applyAlignment="1">
      <alignment horizontal="center"/>
    </xf>
    <xf numFmtId="188" fontId="7" fillId="0" borderId="0" xfId="1" applyNumberFormat="1" applyFont="1" applyBorder="1" applyAlignment="1">
      <alignment horizontal="center"/>
    </xf>
    <xf numFmtId="0" fontId="9" fillId="11" borderId="28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21" xfId="0" applyFont="1" applyFill="1" applyBorder="1" applyAlignment="1">
      <alignment horizontal="center" vertical="center"/>
    </xf>
  </cellXfs>
  <cellStyles count="7">
    <cellStyle name="Bad" xfId="4" builtinId="27"/>
    <cellStyle name="Calculation" xfId="6" builtinId="22"/>
    <cellStyle name="Comma" xfId="1" builtinId="3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H6" sqref="H6"/>
    </sheetView>
  </sheetViews>
  <sheetFormatPr defaultRowHeight="14.25" x14ac:dyDescent="0.2"/>
  <cols>
    <col min="1" max="1" width="1.375" customWidth="1"/>
    <col min="2" max="2" width="22.125" bestFit="1" customWidth="1"/>
    <col min="3" max="3" width="13.75" bestFit="1" customWidth="1"/>
    <col min="4" max="4" width="9.25" bestFit="1" customWidth="1"/>
    <col min="5" max="5" width="12.625" bestFit="1" customWidth="1"/>
    <col min="6" max="6" width="15.5" bestFit="1" customWidth="1"/>
    <col min="11" max="11" width="11.25" bestFit="1" customWidth="1"/>
  </cols>
  <sheetData>
    <row r="1" spans="2:12" ht="9" customHeight="1" thickBot="1" x14ac:dyDescent="0.25">
      <c r="F1" s="1"/>
      <c r="H1" s="2"/>
    </row>
    <row r="2" spans="2:12" ht="15" x14ac:dyDescent="0.2">
      <c r="B2" s="79" t="s">
        <v>0</v>
      </c>
      <c r="C2" s="80"/>
      <c r="D2" s="80"/>
      <c r="E2" s="80"/>
      <c r="F2" s="80"/>
      <c r="G2" s="80"/>
      <c r="H2" s="80"/>
      <c r="I2" s="80"/>
      <c r="J2" s="80"/>
      <c r="K2" s="3"/>
      <c r="L2" s="4"/>
    </row>
    <row r="3" spans="2:12" x14ac:dyDescent="0.2">
      <c r="B3" s="5"/>
      <c r="C3" s="6"/>
      <c r="D3" s="6"/>
      <c r="E3" s="6"/>
      <c r="F3" s="7"/>
      <c r="G3" s="6"/>
      <c r="H3" s="8"/>
      <c r="I3" s="6"/>
      <c r="J3" s="6"/>
      <c r="K3" s="6"/>
      <c r="L3" s="9"/>
    </row>
    <row r="4" spans="2:12" ht="15.75" thickBot="1" x14ac:dyDescent="0.25">
      <c r="B4" s="10" t="s">
        <v>1</v>
      </c>
      <c r="C4" s="11"/>
      <c r="D4" s="11"/>
      <c r="E4" s="11"/>
      <c r="F4" s="12"/>
      <c r="G4" s="11"/>
      <c r="H4" s="11"/>
      <c r="I4" s="11"/>
      <c r="J4" s="11"/>
      <c r="K4" s="11"/>
      <c r="L4" s="13"/>
    </row>
    <row r="5" spans="2:12" ht="15.75" thickBot="1" x14ac:dyDescent="0.25">
      <c r="B5" s="10" t="s">
        <v>2</v>
      </c>
      <c r="C5" s="81">
        <v>1000000</v>
      </c>
      <c r="D5" s="82"/>
      <c r="E5" s="14"/>
      <c r="F5" s="12"/>
      <c r="G5" s="11"/>
      <c r="H5" s="11"/>
      <c r="I5" s="11"/>
      <c r="J5" s="11"/>
      <c r="K5" s="11"/>
      <c r="L5" s="13"/>
    </row>
    <row r="6" spans="2:12" ht="15" thickBot="1" x14ac:dyDescent="0.25">
      <c r="B6" s="15" t="s">
        <v>3</v>
      </c>
      <c r="C6" s="83">
        <v>0.03</v>
      </c>
      <c r="D6" s="84"/>
      <c r="E6" s="85">
        <f>C5*C6</f>
        <v>30000</v>
      </c>
      <c r="F6" s="86"/>
      <c r="G6" s="16"/>
      <c r="H6" s="17"/>
      <c r="I6" s="11"/>
      <c r="J6" s="11"/>
      <c r="K6" s="11"/>
      <c r="L6" s="13"/>
    </row>
    <row r="7" spans="2:12" x14ac:dyDescent="0.2">
      <c r="B7" s="18"/>
      <c r="C7" s="11"/>
      <c r="D7" s="11"/>
      <c r="E7" s="11"/>
      <c r="F7" s="12"/>
      <c r="G7" s="11"/>
      <c r="H7" s="11"/>
      <c r="I7" s="11"/>
      <c r="J7" s="11"/>
      <c r="K7" s="11"/>
      <c r="L7" s="13"/>
    </row>
    <row r="8" spans="2:12" ht="15" thickBot="1" x14ac:dyDescent="0.25">
      <c r="B8" s="19"/>
      <c r="C8" s="20" t="s">
        <v>4</v>
      </c>
      <c r="D8" s="20" t="s">
        <v>5</v>
      </c>
      <c r="E8" s="20" t="s">
        <v>6</v>
      </c>
      <c r="F8" s="12"/>
      <c r="G8" s="11"/>
      <c r="H8" s="11"/>
      <c r="I8" s="11"/>
      <c r="J8" s="21"/>
      <c r="K8" s="11"/>
      <c r="L8" s="13"/>
    </row>
    <row r="9" spans="2:12" ht="15.75" thickBot="1" x14ac:dyDescent="0.25">
      <c r="B9" s="22" t="s">
        <v>7</v>
      </c>
      <c r="C9" s="23" t="s">
        <v>8</v>
      </c>
      <c r="D9" s="24" t="s">
        <v>9</v>
      </c>
      <c r="E9" s="25" t="s">
        <v>10</v>
      </c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11"/>
      <c r="L9" s="13"/>
    </row>
    <row r="10" spans="2:12" x14ac:dyDescent="0.2">
      <c r="B10" s="28"/>
      <c r="C10" s="29"/>
      <c r="D10" s="30"/>
      <c r="E10" s="31"/>
      <c r="F10" s="32" t="e">
        <f>INT((E$6/(C10-D10))/100)*100</f>
        <v>#DIV/0!</v>
      </c>
      <c r="G10" s="33" t="e">
        <f t="shared" ref="G10:G14" si="0">C10*F10</f>
        <v>#DIV/0!</v>
      </c>
      <c r="H10" s="34" t="e">
        <f t="shared" ref="H10:H14" si="1">(E10-C10)/C10</f>
        <v>#DIV/0!</v>
      </c>
      <c r="I10" s="35" t="e">
        <f>(E10*F10)-G10</f>
        <v>#DIV/0!</v>
      </c>
      <c r="J10" s="36" t="e">
        <f>(E10-C10)/(C10-D10)</f>
        <v>#DIV/0!</v>
      </c>
      <c r="K10" s="11"/>
      <c r="L10" s="13"/>
    </row>
    <row r="11" spans="2:12" x14ac:dyDescent="0.2">
      <c r="B11" s="28"/>
      <c r="C11" s="29"/>
      <c r="D11" s="30"/>
      <c r="E11" s="31"/>
      <c r="F11" s="32" t="e">
        <f>INT((E$6/(C11-D11))/100)*100</f>
        <v>#DIV/0!</v>
      </c>
      <c r="G11" s="33" t="e">
        <f t="shared" si="0"/>
        <v>#DIV/0!</v>
      </c>
      <c r="H11" s="37" t="e">
        <f>(E11-C11)/C11</f>
        <v>#DIV/0!</v>
      </c>
      <c r="I11" s="35" t="e">
        <f t="shared" ref="I11:I14" si="2">(E11*F11)-G11</f>
        <v>#DIV/0!</v>
      </c>
      <c r="J11" s="36" t="e">
        <f t="shared" ref="J11:J14" si="3">(E11-C11)/(C11-D11)</f>
        <v>#DIV/0!</v>
      </c>
      <c r="K11" s="11"/>
      <c r="L11" s="13"/>
    </row>
    <row r="12" spans="2:12" x14ac:dyDescent="0.2">
      <c r="B12" s="28"/>
      <c r="C12" s="29"/>
      <c r="D12" s="30"/>
      <c r="E12" s="31"/>
      <c r="F12" s="32" t="e">
        <f>INT((E$6/(C12-D12))/100)*100</f>
        <v>#DIV/0!</v>
      </c>
      <c r="G12" s="33" t="e">
        <f t="shared" si="0"/>
        <v>#DIV/0!</v>
      </c>
      <c r="H12" s="38" t="e">
        <f t="shared" si="1"/>
        <v>#DIV/0!</v>
      </c>
      <c r="I12" s="35" t="e">
        <f t="shared" si="2"/>
        <v>#DIV/0!</v>
      </c>
      <c r="J12" s="36" t="e">
        <f t="shared" si="3"/>
        <v>#DIV/0!</v>
      </c>
      <c r="K12" s="11"/>
      <c r="L12" s="13"/>
    </row>
    <row r="13" spans="2:12" x14ac:dyDescent="0.2">
      <c r="B13" s="28"/>
      <c r="C13" s="29"/>
      <c r="D13" s="30"/>
      <c r="E13" s="31"/>
      <c r="F13" s="32" t="e">
        <f>INT((E$6/(C13-D13))/100)*100</f>
        <v>#DIV/0!</v>
      </c>
      <c r="G13" s="33" t="e">
        <f t="shared" si="0"/>
        <v>#DIV/0!</v>
      </c>
      <c r="H13" s="38" t="e">
        <f t="shared" si="1"/>
        <v>#DIV/0!</v>
      </c>
      <c r="I13" s="35" t="e">
        <f t="shared" si="2"/>
        <v>#DIV/0!</v>
      </c>
      <c r="J13" s="36" t="e">
        <f t="shared" si="3"/>
        <v>#DIV/0!</v>
      </c>
      <c r="K13" s="11"/>
      <c r="L13" s="13"/>
    </row>
    <row r="14" spans="2:12" ht="15" thickBot="1" x14ac:dyDescent="0.25">
      <c r="B14" s="39"/>
      <c r="C14" s="40"/>
      <c r="D14" s="41"/>
      <c r="E14" s="42"/>
      <c r="F14" s="43" t="e">
        <f>INT((E$6/(C14-D14))/100)*100</f>
        <v>#DIV/0!</v>
      </c>
      <c r="G14" s="44" t="e">
        <f t="shared" si="0"/>
        <v>#DIV/0!</v>
      </c>
      <c r="H14" s="45" t="e">
        <f t="shared" si="1"/>
        <v>#DIV/0!</v>
      </c>
      <c r="I14" s="46" t="e">
        <f t="shared" si="2"/>
        <v>#DIV/0!</v>
      </c>
      <c r="J14" s="47" t="e">
        <f t="shared" si="3"/>
        <v>#DIV/0!</v>
      </c>
      <c r="K14" s="11"/>
      <c r="L14" s="13"/>
    </row>
    <row r="15" spans="2:12" x14ac:dyDescent="0.2">
      <c r="B15" s="48"/>
      <c r="C15" s="11"/>
      <c r="D15" s="11"/>
      <c r="E15" s="11"/>
      <c r="F15" s="11"/>
      <c r="G15" s="11"/>
      <c r="H15" s="11"/>
      <c r="I15" s="11"/>
      <c r="J15" s="11"/>
      <c r="K15" s="11"/>
      <c r="L15" s="13"/>
    </row>
    <row r="16" spans="2:12" x14ac:dyDescent="0.2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2:12" ht="15" thickBot="1" x14ac:dyDescent="0.25">
      <c r="B17" s="52" t="s">
        <v>16</v>
      </c>
      <c r="C17" s="11"/>
      <c r="D17" s="11"/>
      <c r="E17" s="11"/>
      <c r="F17" s="11"/>
      <c r="G17" s="11"/>
      <c r="H17" s="11"/>
      <c r="I17" s="11"/>
      <c r="J17" s="11"/>
      <c r="K17" s="11"/>
      <c r="L17" s="13"/>
    </row>
    <row r="18" spans="2:12" ht="15" thickBot="1" x14ac:dyDescent="0.25">
      <c r="B18" s="52" t="s">
        <v>17</v>
      </c>
      <c r="C18" s="53">
        <v>750000</v>
      </c>
      <c r="D18" s="11" t="s">
        <v>18</v>
      </c>
      <c r="E18" s="11"/>
      <c r="F18" s="12"/>
      <c r="G18" s="11"/>
      <c r="H18" s="11"/>
      <c r="I18" s="11"/>
      <c r="J18" s="11"/>
      <c r="K18" s="11"/>
      <c r="L18" s="13"/>
    </row>
    <row r="19" spans="2:12" x14ac:dyDescent="0.2">
      <c r="B19" s="48"/>
      <c r="C19" s="11"/>
      <c r="D19" s="11"/>
      <c r="E19" s="11"/>
      <c r="F19" s="54"/>
      <c r="G19" s="6"/>
      <c r="H19" s="54"/>
      <c r="I19" s="54"/>
      <c r="J19" s="11"/>
      <c r="K19" s="6"/>
      <c r="L19" s="13"/>
    </row>
    <row r="20" spans="2:12" ht="15" thickBot="1" x14ac:dyDescent="0.25">
      <c r="B20" s="5"/>
      <c r="C20" s="12" t="s">
        <v>19</v>
      </c>
      <c r="D20" s="12"/>
      <c r="E20" s="12" t="s">
        <v>20</v>
      </c>
      <c r="F20" s="12" t="s">
        <v>21</v>
      </c>
      <c r="G20" s="55"/>
      <c r="H20" s="56" t="s">
        <v>22</v>
      </c>
      <c r="I20" s="57" t="s">
        <v>23</v>
      </c>
      <c r="J20" s="58" t="s">
        <v>24</v>
      </c>
      <c r="K20" s="56" t="s">
        <v>25</v>
      </c>
      <c r="L20" s="9"/>
    </row>
    <row r="21" spans="2:12" ht="15" thickBot="1" x14ac:dyDescent="0.25">
      <c r="B21" s="59" t="s">
        <v>26</v>
      </c>
      <c r="C21" s="60">
        <f>$C$25*0.4</f>
        <v>300000</v>
      </c>
      <c r="D21" s="61"/>
      <c r="E21" s="62" t="e">
        <f>$C$21/C10</f>
        <v>#DIV/0!</v>
      </c>
      <c r="F21" s="63"/>
      <c r="G21" s="64"/>
      <c r="H21" s="65">
        <f>D10</f>
        <v>0</v>
      </c>
      <c r="I21" s="66">
        <f>F21*(H21-C10)</f>
        <v>0</v>
      </c>
      <c r="J21" s="87">
        <v>10</v>
      </c>
      <c r="K21" s="67">
        <f>F21*(J21-C10)</f>
        <v>0</v>
      </c>
      <c r="L21" s="68" t="e">
        <f>(J21-C10)/C10</f>
        <v>#DIV/0!</v>
      </c>
    </row>
    <row r="22" spans="2:12" ht="15" thickBot="1" x14ac:dyDescent="0.25">
      <c r="B22" s="59" t="s">
        <v>27</v>
      </c>
      <c r="C22" s="60">
        <f>$C$25*0.3</f>
        <v>225000</v>
      </c>
      <c r="D22" s="61"/>
      <c r="E22" s="62" t="e">
        <f>$C$22/C11</f>
        <v>#DIV/0!</v>
      </c>
      <c r="F22" s="63"/>
      <c r="G22" s="64"/>
      <c r="H22" s="65">
        <f>D11</f>
        <v>0</v>
      </c>
      <c r="I22" s="66">
        <f>F22*(H22-C11)</f>
        <v>0</v>
      </c>
      <c r="J22" s="88"/>
      <c r="K22" s="67">
        <f>F22*(J21-C11)</f>
        <v>0</v>
      </c>
      <c r="L22" s="68" t="e">
        <f>(J21-C11)/C11</f>
        <v>#DIV/0!</v>
      </c>
    </row>
    <row r="23" spans="2:12" ht="15" thickBot="1" x14ac:dyDescent="0.25">
      <c r="B23" s="59" t="s">
        <v>28</v>
      </c>
      <c r="C23" s="60">
        <f>$C$25*0.2</f>
        <v>150000</v>
      </c>
      <c r="D23" s="61"/>
      <c r="E23" s="62" t="e">
        <f>$C$23/C12</f>
        <v>#DIV/0!</v>
      </c>
      <c r="F23" s="63"/>
      <c r="G23" s="64"/>
      <c r="H23" s="65">
        <f>D12</f>
        <v>0</v>
      </c>
      <c r="I23" s="66">
        <f>F23*(H23-C12)</f>
        <v>0</v>
      </c>
      <c r="J23" s="88"/>
      <c r="K23" s="67">
        <f>F23*(J21-C12)</f>
        <v>0</v>
      </c>
      <c r="L23" s="68" t="e">
        <f>(J21-C12)/C12</f>
        <v>#DIV/0!</v>
      </c>
    </row>
    <row r="24" spans="2:12" ht="15" thickBot="1" x14ac:dyDescent="0.25">
      <c r="B24" s="59" t="s">
        <v>29</v>
      </c>
      <c r="C24" s="60">
        <f>$C$25*0.1</f>
        <v>75000</v>
      </c>
      <c r="D24" s="61"/>
      <c r="E24" s="62" t="e">
        <f>$C$24/C13</f>
        <v>#DIV/0!</v>
      </c>
      <c r="F24" s="63"/>
      <c r="G24" s="69"/>
      <c r="H24" s="65">
        <f>D13</f>
        <v>0</v>
      </c>
      <c r="I24" s="66">
        <f>F24*(H24-C13)</f>
        <v>0</v>
      </c>
      <c r="J24" s="89"/>
      <c r="K24" s="67">
        <f>F24*(J21-C13)</f>
        <v>0</v>
      </c>
      <c r="L24" s="68" t="e">
        <f>(J21-C13)/C13</f>
        <v>#DIV/0!</v>
      </c>
    </row>
    <row r="25" spans="2:12" x14ac:dyDescent="0.2">
      <c r="B25" s="48"/>
      <c r="C25" s="70">
        <f>C18</f>
        <v>750000</v>
      </c>
      <c r="D25" s="71"/>
      <c r="E25" s="72" t="e">
        <f>SUM(E21:E24)</f>
        <v>#DIV/0!</v>
      </c>
      <c r="F25" s="11"/>
      <c r="G25" s="11"/>
      <c r="H25" s="12"/>
      <c r="I25" s="73">
        <v>-18000</v>
      </c>
      <c r="J25" s="12"/>
      <c r="K25" s="78">
        <f>K21+K22+K23+K24</f>
        <v>0</v>
      </c>
      <c r="L25" s="13"/>
    </row>
    <row r="26" spans="2:12" ht="15" thickBot="1" x14ac:dyDescent="0.25">
      <c r="B26" s="74"/>
      <c r="C26" s="21"/>
      <c r="D26" s="21"/>
      <c r="E26" s="21"/>
      <c r="F26" s="21"/>
      <c r="G26" s="21"/>
      <c r="H26" s="21"/>
      <c r="I26" s="75"/>
      <c r="J26" s="21"/>
      <c r="K26" s="76">
        <f>K25/C18</f>
        <v>0</v>
      </c>
      <c r="L26" s="77"/>
    </row>
  </sheetData>
  <mergeCells count="5">
    <mergeCell ref="B2:J2"/>
    <mergeCell ref="C5:D5"/>
    <mergeCell ref="C6:D6"/>
    <mergeCell ref="E6:F6"/>
    <mergeCell ref="J21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2018-01-06T15:52:07Z</dcterms:created>
  <dcterms:modified xsi:type="dcterms:W3CDTF">2018-01-10T04:28:06Z</dcterms:modified>
</cp:coreProperties>
</file>